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<sst xmlns="http://schemas.openxmlformats.org/spreadsheetml/2006/main" count="36" uniqueCount="30">
  <si>
    <t>Uncertainty due to Powermeter</t>
  </si>
  <si>
    <t xml:space="preserve">  Standard Uncertainty.</t>
  </si>
  <si>
    <t xml:space="preserve"> Standard Uncertainty</t>
  </si>
  <si>
    <t xml:space="preserve"> Standard Uncertainty </t>
  </si>
  <si>
    <t xml:space="preserve"> Sum Uncertainty Powermeter</t>
  </si>
  <si>
    <t>Uncertainty due to ageing of CMD level</t>
  </si>
  <si>
    <t>Uncertainty of CMD level due to temperature</t>
  </si>
  <si>
    <t>Standard Uncertainty</t>
  </si>
  <si>
    <t xml:space="preserve">  at Level in dBm</t>
  </si>
  <si>
    <t>Noise in pW (with Filter No. 9)</t>
  </si>
  <si>
    <t>Zero Error in pW (rectangular distribution)</t>
  </si>
  <si>
    <r>
      <t xml:space="preserve">Calibration Uncertainty </t>
    </r>
    <r>
      <rPr>
        <sz val="10"/>
        <rFont val="Arial"/>
        <family val="2"/>
      </rPr>
      <t xml:space="preserve"> in d</t>
    </r>
    <r>
      <rPr>
        <sz val="10"/>
        <rFont val="Arial"/>
        <family val="0"/>
      </rPr>
      <t xml:space="preserve">B </t>
    </r>
    <r>
      <rPr>
        <sz val="10"/>
        <rFont val="Symbol"/>
        <family val="1"/>
      </rPr>
      <t>(2s)</t>
    </r>
  </si>
  <si>
    <r>
      <t>Linearity Error in % Power (2</t>
    </r>
    <r>
      <rPr>
        <sz val="10"/>
        <rFont val="Symbol"/>
        <family val="1"/>
      </rPr>
      <t>s)</t>
    </r>
  </si>
  <si>
    <t>Data</t>
  </si>
  <si>
    <r>
      <t>Temp. Effect 18°-28° in % Power (1</t>
    </r>
    <r>
      <rPr>
        <sz val="10"/>
        <rFont val="Symbol"/>
        <family val="1"/>
      </rPr>
      <t>s)</t>
    </r>
  </si>
  <si>
    <t>Powermeter Acc. in % Power (rectangular distribution)</t>
  </si>
  <si>
    <t>Interim Results</t>
  </si>
  <si>
    <t>Combined Standard Uncertainty in dB</t>
  </si>
  <si>
    <t>Standard Uncertainty ETSI in dB</t>
  </si>
  <si>
    <t>+</t>
  </si>
  <si>
    <t xml:space="preserve"> VSWR Power Sensor</t>
  </si>
  <si>
    <t xml:space="preserve">  Standard Uncertainty in dB</t>
  </si>
  <si>
    <t xml:space="preserve">Uncertainty due to Linearity Error of FSE </t>
  </si>
  <si>
    <t>Uncertainty due to mismatch:</t>
  </si>
  <si>
    <t xml:space="preserve">  VSWR RFOUT2 of CMD </t>
  </si>
  <si>
    <t>Uncertainty due to permissible Linearity Error of CMD in dB (rectangular distribution)</t>
  </si>
  <si>
    <t xml:space="preserve">  Linearitiy Error FSE in dB with FSE-B22 (rect. distribution)</t>
  </si>
  <si>
    <t>in dB per 12 months (rectangular distribution)</t>
  </si>
  <si>
    <t xml:space="preserve"> dB/15°K (rectangular distribution)</t>
  </si>
  <si>
    <r>
      <t xml:space="preserve">Expanded Combined Standard Uncertainty in dB with 95% Confidence (2 </t>
    </r>
    <r>
      <rPr>
        <b/>
        <sz val="12"/>
        <rFont val="Symbol"/>
        <family val="1"/>
      </rPr>
      <t>s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</si>
</sst>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0.0000000E+00"/>
    <numFmt numFmtId="166" formatCode="0.00000E+00"/>
    <numFmt numFmtId="167" formatCode="0.0000"/>
    <numFmt numFmtId="168" formatCode="0.000E+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Symbol"/>
      <family val="1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4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167" fontId="0" fillId="2" borderId="0" xfId="0" applyNumberFormat="1" applyFill="1" applyBorder="1" applyAlignment="1">
      <alignment/>
    </xf>
    <xf numFmtId="167" fontId="0" fillId="2" borderId="2" xfId="0" applyNumberForma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6" fillId="2" borderId="0" xfId="0" applyNumberFormat="1" applyFont="1" applyFill="1" applyBorder="1" applyAlignment="1">
      <alignment/>
    </xf>
    <xf numFmtId="167" fontId="7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168" fontId="0" fillId="2" borderId="0" xfId="0" applyNumberFormat="1" applyFill="1" applyBorder="1" applyAlignment="1">
      <alignment/>
    </xf>
    <xf numFmtId="11" fontId="0" fillId="2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167" fontId="9" fillId="4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27">
      <selection activeCell="A1" sqref="A1:D48"/>
    </sheetView>
  </sheetViews>
  <sheetFormatPr defaultColWidth="11.421875" defaultRowHeight="12.75"/>
  <cols>
    <col min="1" max="1" width="49.28125" style="0" customWidth="1"/>
    <col min="2" max="2" width="6.7109375" style="6" customWidth="1"/>
    <col min="3" max="3" width="15.28125" style="2" customWidth="1"/>
    <col min="4" max="4" width="19.7109375" style="3" customWidth="1"/>
    <col min="5" max="5" width="12.7109375" style="0" customWidth="1"/>
    <col min="7" max="7" width="16.140625" style="0" customWidth="1"/>
  </cols>
  <sheetData>
    <row r="1" spans="2:6" ht="43.5" customHeight="1">
      <c r="B1" s="21" t="s">
        <v>13</v>
      </c>
      <c r="C1" s="17" t="s">
        <v>16</v>
      </c>
      <c r="D1" s="11" t="s">
        <v>18</v>
      </c>
      <c r="E1" s="8"/>
      <c r="F1" s="8"/>
    </row>
    <row r="2" spans="2:4" ht="12.75">
      <c r="B2" s="22"/>
      <c r="C2" s="4"/>
      <c r="D2" s="4"/>
    </row>
    <row r="3" spans="1:4" ht="12.75">
      <c r="A3" s="5" t="s">
        <v>0</v>
      </c>
      <c r="B3" s="22"/>
      <c r="C3" s="4"/>
      <c r="D3" s="4"/>
    </row>
    <row r="4" spans="1:4" ht="12.75">
      <c r="A4" t="s">
        <v>8</v>
      </c>
      <c r="B4" s="22">
        <v>-35</v>
      </c>
      <c r="C4" s="18">
        <f>0.001*10^(B4/10)</f>
        <v>3.162277660168378E-07</v>
      </c>
      <c r="D4" s="12"/>
    </row>
    <row r="5" spans="2:4" ht="6" customHeight="1">
      <c r="B5" s="22"/>
      <c r="C5" s="4"/>
      <c r="D5" s="12" t="s">
        <v>19</v>
      </c>
    </row>
    <row r="6" spans="1:4" ht="12.75">
      <c r="A6" t="s">
        <v>9</v>
      </c>
      <c r="B6" s="23">
        <v>40</v>
      </c>
      <c r="C6" s="19">
        <f>B6*10^-12</f>
        <v>4E-11</v>
      </c>
      <c r="D6" s="12"/>
    </row>
    <row r="7" spans="1:4" ht="12.75">
      <c r="A7" t="s">
        <v>2</v>
      </c>
      <c r="B7" s="23"/>
      <c r="C7" s="4"/>
      <c r="D7" s="12">
        <f>ABS(10*LOG((C4-C6/2)/C4))</f>
        <v>0.0002746806338677515</v>
      </c>
    </row>
    <row r="8" spans="2:4" ht="12" customHeight="1">
      <c r="B8" s="23"/>
      <c r="C8" s="4"/>
      <c r="D8" s="12"/>
    </row>
    <row r="9" spans="1:4" ht="12.75">
      <c r="A9" t="s">
        <v>10</v>
      </c>
      <c r="B9" s="23">
        <v>50</v>
      </c>
      <c r="C9" s="4">
        <f>ABS(10*LOG((C4-B9*10^-12)/C4))</f>
        <v>0.0006867341615619514</v>
      </c>
      <c r="D9" s="12"/>
    </row>
    <row r="10" spans="1:4" ht="12.75">
      <c r="A10" t="s">
        <v>2</v>
      </c>
      <c r="B10" s="22"/>
      <c r="C10" s="4"/>
      <c r="D10" s="12">
        <f>ABS(C9/SQRT(3))</f>
        <v>0.0003964861530395046</v>
      </c>
    </row>
    <row r="11" spans="2:4" ht="5.25" customHeight="1">
      <c r="B11" s="22"/>
      <c r="C11" s="3"/>
      <c r="D11" s="12"/>
    </row>
    <row r="12" spans="1:4" ht="12.75">
      <c r="A12" t="s">
        <v>11</v>
      </c>
      <c r="B12" s="22">
        <v>0.07</v>
      </c>
      <c r="C12" s="4"/>
      <c r="D12" s="12"/>
    </row>
    <row r="13" spans="1:4" ht="12.75">
      <c r="A13" t="s">
        <v>2</v>
      </c>
      <c r="B13" s="22"/>
      <c r="C13" s="3"/>
      <c r="D13" s="12">
        <f>B12/2</f>
        <v>0.035</v>
      </c>
    </row>
    <row r="14" spans="2:4" ht="4.5" customHeight="1">
      <c r="B14" s="22"/>
      <c r="C14" s="3"/>
      <c r="D14" s="12"/>
    </row>
    <row r="15" spans="1:4" ht="12.75">
      <c r="A15" t="s">
        <v>12</v>
      </c>
      <c r="B15" s="22">
        <v>0.7</v>
      </c>
      <c r="C15" s="3"/>
      <c r="D15" s="12"/>
    </row>
    <row r="16" spans="1:4" ht="12.75">
      <c r="A16" t="s">
        <v>3</v>
      </c>
      <c r="B16" s="22"/>
      <c r="C16" s="3"/>
      <c r="D16" s="12">
        <f>ABS(10*LOG(1-B15/100/2))</f>
        <v>0.015226969634935687</v>
      </c>
    </row>
    <row r="17" spans="2:4" ht="10.5" customHeight="1">
      <c r="B17" s="22"/>
      <c r="C17" s="3"/>
      <c r="D17" s="12"/>
    </row>
    <row r="18" spans="1:4" ht="12.75">
      <c r="A18" t="s">
        <v>14</v>
      </c>
      <c r="B18" s="22">
        <v>0.3</v>
      </c>
      <c r="C18" s="3"/>
      <c r="D18" s="12"/>
    </row>
    <row r="19" spans="1:4" ht="12.75">
      <c r="A19" t="s">
        <v>2</v>
      </c>
      <c r="B19" s="22"/>
      <c r="C19" s="3"/>
      <c r="D19" s="12">
        <f>ABS(10*LOG(1-B18/100))</f>
        <v>0.013048416883442812</v>
      </c>
    </row>
    <row r="20" spans="1:4" ht="12" customHeight="1">
      <c r="A20" s="1"/>
      <c r="B20" s="22"/>
      <c r="C20" s="3"/>
      <c r="D20" s="12"/>
    </row>
    <row r="21" spans="1:4" ht="12.75">
      <c r="A21" t="s">
        <v>15</v>
      </c>
      <c r="B21" s="22">
        <v>0.3</v>
      </c>
      <c r="C21" s="3"/>
      <c r="D21" s="12"/>
    </row>
    <row r="22" spans="1:4" ht="13.5" thickBot="1">
      <c r="A22" t="s">
        <v>1</v>
      </c>
      <c r="B22" s="22"/>
      <c r="C22" s="3"/>
      <c r="D22" s="12">
        <f>ABS(10*LOG(1-B21/100/SQRT(3)))</f>
        <v>0.007528723030247196</v>
      </c>
    </row>
    <row r="23" spans="2:4" ht="16.5" customHeight="1" thickTop="1">
      <c r="B23" s="22"/>
      <c r="C23" s="3"/>
      <c r="D23" s="13"/>
    </row>
    <row r="24" spans="1:4" ht="15">
      <c r="A24" s="9" t="s">
        <v>4</v>
      </c>
      <c r="B24" s="22"/>
      <c r="C24" s="3"/>
      <c r="D24" s="14">
        <f>SQRT(D7^2+D10^2+D13^2+D16^2+D19^2+D22^2)</f>
        <v>0.041037009011546124</v>
      </c>
    </row>
    <row r="25" spans="2:4" ht="18" customHeight="1">
      <c r="B25" s="22"/>
      <c r="C25" s="3"/>
      <c r="D25" s="12"/>
    </row>
    <row r="26" spans="1:4" ht="12.75">
      <c r="A26" s="5" t="s">
        <v>23</v>
      </c>
      <c r="B26" s="22"/>
      <c r="C26" s="3"/>
      <c r="D26" s="12"/>
    </row>
    <row r="27" spans="1:4" ht="12.75">
      <c r="A27" t="s">
        <v>24</v>
      </c>
      <c r="B27" s="22">
        <v>1.5</v>
      </c>
      <c r="C27" s="3"/>
      <c r="D27" s="12"/>
    </row>
    <row r="28" spans="1:3" ht="12.75">
      <c r="A28" t="s">
        <v>20</v>
      </c>
      <c r="B28" s="22">
        <v>1.1</v>
      </c>
      <c r="C28" s="3"/>
    </row>
    <row r="29" spans="1:4" ht="12.75">
      <c r="A29" t="s">
        <v>21</v>
      </c>
      <c r="B29" s="22"/>
      <c r="C29" s="3"/>
      <c r="D29" s="14">
        <f>(B28-1)/(B28+1)*(B27-1)/(B27+1)*100/11.5/SQRT(2)</f>
        <v>0.05855956780012821</v>
      </c>
    </row>
    <row r="30" spans="2:4" ht="7.5" customHeight="1">
      <c r="B30" s="22"/>
      <c r="C30" s="3"/>
      <c r="D30" s="12"/>
    </row>
    <row r="31" spans="1:4" ht="15.75" customHeight="1">
      <c r="A31" s="5" t="s">
        <v>22</v>
      </c>
      <c r="B31" s="22"/>
      <c r="C31" s="3"/>
      <c r="D31" s="12"/>
    </row>
    <row r="32" spans="1:4" ht="15.75" customHeight="1">
      <c r="A32" t="s">
        <v>26</v>
      </c>
      <c r="B32" s="22">
        <v>0.2</v>
      </c>
      <c r="C32" s="3"/>
      <c r="D32" s="12"/>
    </row>
    <row r="33" spans="1:4" ht="15.75" customHeight="1">
      <c r="A33" t="s">
        <v>21</v>
      </c>
      <c r="B33" s="22"/>
      <c r="C33" s="3"/>
      <c r="D33" s="14">
        <f>B32/SQRT(3)</f>
        <v>0.11547005383792516</v>
      </c>
    </row>
    <row r="34" spans="2:4" ht="15.75" customHeight="1">
      <c r="B34" s="22"/>
      <c r="C34" s="3"/>
      <c r="D34" s="12"/>
    </row>
    <row r="35" spans="1:4" ht="24.75" customHeight="1">
      <c r="A35" s="7" t="s">
        <v>25</v>
      </c>
      <c r="B35" s="22">
        <v>0.3</v>
      </c>
      <c r="C35" s="3"/>
      <c r="D35" s="12"/>
    </row>
    <row r="36" spans="1:4" ht="12.75">
      <c r="A36" t="s">
        <v>2</v>
      </c>
      <c r="B36" s="22"/>
      <c r="C36" s="3"/>
      <c r="D36" s="14">
        <f>B35/SQRT(3)</f>
        <v>0.17320508075688773</v>
      </c>
    </row>
    <row r="37" spans="2:4" ht="12.75">
      <c r="B37" s="22"/>
      <c r="C37" s="3"/>
      <c r="D37" s="14"/>
    </row>
    <row r="38" spans="1:4" ht="12.75">
      <c r="A38" s="5" t="s">
        <v>6</v>
      </c>
      <c r="B38" s="22"/>
      <c r="C38" s="3"/>
      <c r="D38" s="14"/>
    </row>
    <row r="39" spans="1:4" ht="12.75">
      <c r="A39" t="s">
        <v>28</v>
      </c>
      <c r="B39" s="24">
        <v>0.1</v>
      </c>
      <c r="C39" s="3"/>
      <c r="D39" s="14"/>
    </row>
    <row r="40" spans="1:4" ht="12.75">
      <c r="A40" t="s">
        <v>7</v>
      </c>
      <c r="B40" s="22"/>
      <c r="C40" s="3"/>
      <c r="D40" s="14">
        <f>B39/SQRT(3)</f>
        <v>0.05773502691896258</v>
      </c>
    </row>
    <row r="41" spans="2:4" ht="12.75">
      <c r="B41" s="22"/>
      <c r="C41" s="3"/>
      <c r="D41" s="14"/>
    </row>
    <row r="42" spans="1:4" ht="12.75">
      <c r="A42" s="5" t="s">
        <v>5</v>
      </c>
      <c r="B42" s="22"/>
      <c r="C42" s="3"/>
      <c r="D42" s="14"/>
    </row>
    <row r="43" spans="1:4" ht="12.75">
      <c r="A43" t="s">
        <v>27</v>
      </c>
      <c r="B43" s="24">
        <v>0.1</v>
      </c>
      <c r="C43" s="3"/>
      <c r="D43" s="14">
        <f>B43/SQRT(3)</f>
        <v>0.05773502691896258</v>
      </c>
    </row>
    <row r="44" spans="1:4" ht="13.5" thickBot="1">
      <c r="A44" t="s">
        <v>2</v>
      </c>
      <c r="B44" s="22"/>
      <c r="C44" s="3"/>
      <c r="D44" s="14"/>
    </row>
    <row r="45" spans="2:4" ht="13.5" thickTop="1">
      <c r="B45" s="22"/>
      <c r="C45" s="3"/>
      <c r="D45" s="13"/>
    </row>
    <row r="46" spans="1:4" ht="15">
      <c r="A46" s="9" t="s">
        <v>17</v>
      </c>
      <c r="B46" s="22"/>
      <c r="C46" s="3"/>
      <c r="D46" s="15">
        <f>SQRT(D24^2+D29^2+D33^2+D36^2+D40^2+D43^2)</f>
        <v>0.23476213299753335</v>
      </c>
    </row>
    <row r="47" spans="2:4" ht="15">
      <c r="B47" s="22"/>
      <c r="C47" s="3"/>
      <c r="D47" s="16"/>
    </row>
    <row r="48" spans="1:4" ht="34.5" customHeight="1">
      <c r="A48" s="10" t="s">
        <v>29</v>
      </c>
      <c r="B48" s="25"/>
      <c r="C48" s="20"/>
      <c r="D48" s="26">
        <f>D46*2</f>
        <v>0.4695242659950667</v>
      </c>
    </row>
    <row r="49" spans="2:3" ht="12.75">
      <c r="B49" s="22"/>
      <c r="C49" s="3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printOptions gridLines="1" headings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82" r:id="rId3"/>
  <headerFooter alignWithMargins="0">
    <oddHeader>&amp;C&amp;"Arial,Fett"&amp;14Uncertainty Calculation for CDM Output Level Calibration (-85 to -95 dBm)</oddHeader>
    <oddFooter>&amp;L&amp;F&amp;CSeite &amp;P&amp;RMinihold 1MAA</oddFooter>
  </headerFooter>
  <legacyDrawing r:id="rId2"/>
  <oleObjects>
    <oleObject progId="Visio.Drawing.5" shapeId="11125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Rohde &amp; Schwarz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Minihold</dc:creator>
  <cp:keywords/>
  <dc:description/>
  <cp:lastModifiedBy>Wolfertstetter</cp:lastModifiedBy>
  <cp:lastPrinted>1999-03-01T12:36:41Z</cp:lastPrinted>
  <dcterms:created xsi:type="dcterms:W3CDTF">1998-09-23T20:05:43Z</dcterms:created>
  <cp:category/>
  <cp:version/>
  <cp:contentType/>
  <cp:contentStatus/>
</cp:coreProperties>
</file>